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keyspireinc-my.sharepoint.com/personal/kellyf_keyspire_com/Documents/DESKTOP/"/>
    </mc:Choice>
  </mc:AlternateContent>
  <xr:revisionPtr revIDLastSave="28" documentId="8_{FBCC5127-D105-4175-B87A-CB1ED0A2837F}" xr6:coauthVersionLast="47" xr6:coauthVersionMax="47" xr10:uidLastSave="{2E0818C1-052A-4435-8242-36BD89517246}"/>
  <workbookProtection workbookAlgorithmName="SHA-512" workbookHashValue="8mWIKeGOqxVwjS8ug6OdKI2wtwinMGiKYS4eAf8n1xFP3CX//jSG7SJ7eJWEWAdCPTfQoHtuc5e79jrv0XQ3cg==" workbookSaltValue="Zbaav9iaZ7qX3x4tK672Hw==" workbookSpinCount="100000" lockStructure="1"/>
  <bookViews>
    <workbookView xWindow="2016" yWindow="312" windowWidth="19296" windowHeight="13224" xr2:uid="{00000000-000D-0000-FFFF-FFFF00000000}"/>
  </bookViews>
  <sheets>
    <sheet name="4-Ways-to-Win" sheetId="1" r:id="rId1"/>
    <sheet name="Calculations" sheetId="2" state="hidden" r:id="rId2"/>
  </sheets>
  <calcPr calcId="191029"/>
  <customWorkbookViews>
    <customWorkbookView name="Print Preview" guid="{FC1D3ACB-C1AF-4E7D-B8E1-68AFF24E9D80}" includeHiddenRowCol="0" maximized="1" xWindow="-9" yWindow="-9" windowWidth="1938" windowHeight="1048" activeSheetId="1" showFormulaBar="0"/>
    <customWorkbookView name="Preview" guid="{9E0A1437-3BC1-47EF-8F04-C601382557B7}" includePrintSettings="0" includeHiddenRowCol="0" maximized="1" xWindow="-9" yWindow="-9" windowWidth="1938" windowHeight="1048" activeSheetId="1"/>
  </customWorkbookView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/>
  <c r="C18" i="1"/>
  <c r="D32" i="1"/>
  <c r="H46" i="1" s="1"/>
  <c r="B7" i="2"/>
  <c r="B11" i="2" s="1"/>
  <c r="B6" i="2"/>
  <c r="B12" i="2" s="1"/>
  <c r="C7" i="1"/>
  <c r="D8" i="1" s="1"/>
  <c r="D21" i="1" l="1"/>
  <c r="D23" i="1" s="1"/>
  <c r="C33" i="1"/>
  <c r="H33" i="1" s="1"/>
  <c r="C34" i="1" s="1"/>
  <c r="B5" i="2" s="1"/>
  <c r="H5" i="2" s="1"/>
  <c r="H39" i="1" l="1"/>
  <c r="B24" i="2" s="1"/>
  <c r="G47" i="1" s="1"/>
  <c r="F16" i="2"/>
  <c r="G8" i="2"/>
  <c r="E7" i="2"/>
  <c r="F13" i="2"/>
  <c r="G14" i="2"/>
  <c r="E10" i="2"/>
  <c r="F15" i="2"/>
  <c r="F9" i="2"/>
  <c r="F14" i="2"/>
  <c r="G12" i="2"/>
  <c r="G10" i="2"/>
  <c r="E11" i="2"/>
  <c r="F11" i="2"/>
  <c r="E6" i="2"/>
  <c r="E15" i="2"/>
  <c r="F7" i="2"/>
  <c r="E16" i="2"/>
  <c r="G11" i="2"/>
  <c r="G7" i="2"/>
  <c r="F17" i="2"/>
  <c r="G6" i="2"/>
  <c r="H6" i="2" s="1"/>
  <c r="G15" i="2"/>
  <c r="E14" i="2"/>
  <c r="F6" i="2"/>
  <c r="B15" i="2"/>
  <c r="C37" i="1" s="1"/>
  <c r="C26" i="1" s="1"/>
  <c r="D28" i="1" s="1"/>
  <c r="D29" i="1" s="1"/>
  <c r="H44" i="1" s="1"/>
  <c r="E13" i="2"/>
  <c r="G16" i="2"/>
  <c r="G9" i="2"/>
  <c r="F10" i="2"/>
  <c r="F8" i="2"/>
  <c r="G13" i="2"/>
  <c r="G17" i="2"/>
  <c r="E8" i="2"/>
  <c r="F12" i="2"/>
  <c r="E9" i="2"/>
  <c r="E17" i="2"/>
  <c r="E12" i="2"/>
  <c r="B21" i="2" l="1"/>
  <c r="G44" i="1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B23" i="2"/>
  <c r="G46" i="1" s="1"/>
  <c r="G19" i="2"/>
  <c r="H45" i="1" s="1"/>
  <c r="B22" i="2" s="1"/>
  <c r="G45" i="1" s="1"/>
  <c r="F19" i="2"/>
  <c r="B26" i="2" l="1"/>
  <c r="G48" i="1" s="1"/>
  <c r="H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Janice Malatches</author>
  </authors>
  <commentList>
    <comment ref="H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 Calculate:</t>
        </r>
        <r>
          <rPr>
            <sz val="9"/>
            <color indexed="81"/>
            <rFont val="Tahoma"/>
            <family val="2"/>
          </rPr>
          <t xml:space="preserve">
Active Appreciation = After Repair Value minus Purchase Price minus Initial Improvements/Renovations
The spreadsheet will calculate the ROI percentage</t>
        </r>
      </text>
    </comment>
  </commentList>
</comments>
</file>

<file path=xl/sharedStrings.xml><?xml version="1.0" encoding="utf-8"?>
<sst xmlns="http://schemas.openxmlformats.org/spreadsheetml/2006/main" count="71" uniqueCount="65">
  <si>
    <t>MONTHLY GROSS RENTAL INCOME</t>
  </si>
  <si>
    <t>Rental Vacancy Rate</t>
  </si>
  <si>
    <t>MONTHLY OPERATING EXPENSES</t>
  </si>
  <si>
    <t>Insurance</t>
  </si>
  <si>
    <t>MONTHLY DEBT SERVICE</t>
  </si>
  <si>
    <t>Mortgage Payment</t>
  </si>
  <si>
    <t>2nd Mortgage or LOC Payment</t>
  </si>
  <si>
    <t>TOTAL MONTHLY DEBT SERVICE</t>
  </si>
  <si>
    <t>ESTIMATED NET MONTHLY CASH FLOW</t>
  </si>
  <si>
    <t>CASH REQUIRED TO CLOSE</t>
  </si>
  <si>
    <t>Building Inspection</t>
  </si>
  <si>
    <t>Appraisal</t>
  </si>
  <si>
    <t>Land Transfer Tax</t>
  </si>
  <si>
    <t>Legal Fees</t>
  </si>
  <si>
    <t>Cash Flow</t>
  </si>
  <si>
    <t>Active Appreciation</t>
  </si>
  <si>
    <t>Monthly Payment</t>
  </si>
  <si>
    <t>Mortgage Amount</t>
  </si>
  <si>
    <t>Property Management</t>
  </si>
  <si>
    <t>Amortization (years)</t>
  </si>
  <si>
    <t>Property Taxes</t>
  </si>
  <si>
    <t>Repairs &amp; Maintenance Reserve</t>
  </si>
  <si>
    <t>Gifts</t>
  </si>
  <si>
    <t>Utilities</t>
  </si>
  <si>
    <t>Cleaning</t>
  </si>
  <si>
    <t>Principal Recapture</t>
  </si>
  <si>
    <t>Lawn Maintenance/Snow Removal</t>
  </si>
  <si>
    <t>List Price:</t>
  </si>
  <si>
    <t>LIST PRICE</t>
  </si>
  <si>
    <t xml:space="preserve">Interest Rate  </t>
  </si>
  <si>
    <r>
      <rPr>
        <b/>
        <sz val="10"/>
        <color theme="0"/>
        <rFont val="Arial"/>
        <family val="2"/>
      </rPr>
      <t>MONTHLY</t>
    </r>
    <r>
      <rPr>
        <sz val="10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GROSS OPERATING INCOME (GOI)</t>
    </r>
  </si>
  <si>
    <t>TOTAL NET OPERATING EXPENSES (NOE)</t>
  </si>
  <si>
    <t>NET OPERATING INCOME (GOI - NOE)</t>
  </si>
  <si>
    <t xml:space="preserve">Down Payment </t>
  </si>
  <si>
    <r>
      <rPr>
        <b/>
        <i/>
        <sz val="10"/>
        <color theme="0"/>
        <rFont val="Arial"/>
        <family val="2"/>
      </rPr>
      <t>The 4 Ways to Win</t>
    </r>
    <r>
      <rPr>
        <b/>
        <sz val="10"/>
        <color theme="0"/>
        <rFont val="Arial"/>
        <family val="2"/>
      </rPr>
      <t>™</t>
    </r>
  </si>
  <si>
    <t xml:space="preserve">Additional Information:  </t>
  </si>
  <si>
    <t>Passive Appreciation</t>
  </si>
  <si>
    <t>PASSIVE APPRECIATION</t>
  </si>
  <si>
    <t>Down Payment</t>
  </si>
  <si>
    <t xml:space="preserve">Property Type: </t>
  </si>
  <si>
    <t xml:space="preserve">Realtor Name: </t>
  </si>
  <si>
    <t>Year One Total ROI</t>
  </si>
  <si>
    <t xml:space="preserve">Mortgage Calculator </t>
  </si>
  <si>
    <t>Summary Information</t>
  </si>
  <si>
    <t>Annual Interest Rate</t>
  </si>
  <si>
    <t>Number of payments per year (assume monthly)</t>
  </si>
  <si>
    <t>Total number of payments over amortization</t>
  </si>
  <si>
    <t>Monthly Mortgage Payment</t>
  </si>
  <si>
    <t>Amortization Period (years)</t>
  </si>
  <si>
    <t>Compound Period (Canada)</t>
  </si>
  <si>
    <t>Interest Rate Per Payment</t>
  </si>
  <si>
    <t>Compound Period (USA) = 12</t>
  </si>
  <si>
    <t>Month</t>
  </si>
  <si>
    <t>Payment</t>
  </si>
  <si>
    <t>Interest</t>
  </si>
  <si>
    <t>Principal</t>
  </si>
  <si>
    <t>Balance</t>
  </si>
  <si>
    <t>Total End of Year One</t>
  </si>
  <si>
    <t>Year One Amortization Schedule</t>
  </si>
  <si>
    <t>The 4 Ways to Win</t>
  </si>
  <si>
    <t>TOTAL CASH REQUIRED</t>
  </si>
  <si>
    <t>Street Address, City, Province</t>
  </si>
  <si>
    <t>Condo/Strata/HOA Fees</t>
  </si>
  <si>
    <t xml:space="preserve">  Other</t>
  </si>
  <si>
    <t>Renovation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</si>
</sst>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D65A0"/>
        <bgColor indexed="64"/>
      </patternFill>
    </fill>
    <fill>
      <patternFill patternType="solid">
        <fgColor rgb="FF369CD6"/>
        <bgColor indexed="64"/>
      </patternFill>
    </fill>
    <fill>
      <patternFill patternType="solid">
        <fgColor rgb="FF282F7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0">
    <xf numFmtId="0" fontId="0" fillId="0" borderId="0" xfId="0"/>
    <xf numFmtId="0" fontId="13" fillId="5" borderId="30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horizontal="left"/>
    </xf>
    <xf numFmtId="0" fontId="18" fillId="3" borderId="30" xfId="0" applyFont="1" applyFill="1" applyBorder="1"/>
    <xf numFmtId="0" fontId="18" fillId="3" borderId="0" xfId="0" applyFont="1" applyFill="1"/>
    <xf numFmtId="0" fontId="4" fillId="0" borderId="0" xfId="0" applyFont="1"/>
    <xf numFmtId="8" fontId="4" fillId="0" borderId="0" xfId="0" applyNumberFormat="1" applyFont="1"/>
    <xf numFmtId="0" fontId="18" fillId="4" borderId="0" xfId="0" applyFont="1" applyFill="1"/>
    <xf numFmtId="8" fontId="18" fillId="4" borderId="0" xfId="0" applyNumberFormat="1" applyFont="1" applyFill="1"/>
    <xf numFmtId="0" fontId="18" fillId="3" borderId="30" xfId="0" applyFont="1" applyFill="1" applyBorder="1" applyAlignment="1">
      <alignment wrapText="1"/>
    </xf>
    <xf numFmtId="0" fontId="18" fillId="4" borderId="0" xfId="0" applyFont="1" applyFill="1" applyAlignment="1">
      <alignment wrapText="1"/>
    </xf>
    <xf numFmtId="10" fontId="4" fillId="0" borderId="0" xfId="0" applyNumberFormat="1" applyFont="1"/>
    <xf numFmtId="10" fontId="18" fillId="4" borderId="0" xfId="0" applyNumberFormat="1" applyFont="1" applyFill="1"/>
    <xf numFmtId="0" fontId="4" fillId="5" borderId="30" xfId="0" applyFont="1" applyFill="1" applyBorder="1"/>
    <xf numFmtId="0" fontId="7" fillId="0" borderId="0" xfId="0" applyFont="1" applyAlignment="1">
      <alignment wrapText="1"/>
    </xf>
    <xf numFmtId="0" fontId="4" fillId="3" borderId="0" xfId="0" applyFont="1" applyFill="1"/>
    <xf numFmtId="164" fontId="4" fillId="0" borderId="0" xfId="3" applyFont="1"/>
    <xf numFmtId="0" fontId="4" fillId="0" borderId="30" xfId="0" applyFont="1" applyBorder="1"/>
    <xf numFmtId="0" fontId="7" fillId="5" borderId="30" xfId="0" applyFont="1" applyFill="1" applyBorder="1" applyAlignment="1">
      <alignment horizontal="center" wrapText="1"/>
    </xf>
    <xf numFmtId="164" fontId="4" fillId="0" borderId="0" xfId="0" applyNumberFormat="1" applyFont="1"/>
    <xf numFmtId="0" fontId="7" fillId="0" borderId="30" xfId="0" applyFont="1" applyBorder="1" applyAlignment="1">
      <alignment horizontal="center" wrapText="1"/>
    </xf>
    <xf numFmtId="44" fontId="4" fillId="0" borderId="0" xfId="0" applyNumberFormat="1" applyFont="1"/>
    <xf numFmtId="0" fontId="7" fillId="0" borderId="0" xfId="0" applyFont="1" applyAlignment="1">
      <alignment horizontal="center" wrapText="1"/>
    </xf>
    <xf numFmtId="0" fontId="4" fillId="0" borderId="0" xfId="0" applyNumberFormat="1" applyFont="1"/>
    <xf numFmtId="0" fontId="13" fillId="4" borderId="0" xfId="0" applyFont="1" applyFill="1"/>
    <xf numFmtId="8" fontId="13" fillId="4" borderId="0" xfId="0" applyNumberFormat="1" applyFont="1" applyFill="1"/>
    <xf numFmtId="10" fontId="4" fillId="0" borderId="0" xfId="2" applyNumberFormat="1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166" fontId="12" fillId="2" borderId="28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protection locked="0"/>
    </xf>
    <xf numFmtId="0" fontId="5" fillId="0" borderId="8" xfId="0" applyFont="1" applyFill="1" applyBorder="1" applyAlignment="1" applyProtection="1">
      <alignment horizontal="left" vertical="center" wrapText="1" indent="1"/>
      <protection locked="0"/>
    </xf>
    <xf numFmtId="166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 indent="1"/>
      <protection locked="0"/>
    </xf>
    <xf numFmtId="166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166" fontId="5" fillId="0" borderId="7" xfId="0" applyNumberFormat="1" applyFont="1" applyFill="1" applyBorder="1" applyAlignment="1" applyProtection="1">
      <alignment horizontal="right" vertical="center"/>
      <protection locked="0"/>
    </xf>
    <xf numFmtId="10" fontId="12" fillId="2" borderId="13" xfId="0" applyNumberFormat="1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Protection="1">
      <protection locked="0"/>
    </xf>
    <xf numFmtId="0" fontId="5" fillId="0" borderId="15" xfId="0" applyFont="1" applyBorder="1" applyProtection="1">
      <protection locked="0"/>
    </xf>
    <xf numFmtId="9" fontId="5" fillId="0" borderId="6" xfId="2" applyFont="1" applyBorder="1" applyAlignment="1" applyProtection="1">
      <alignment horizontal="right" vertical="top"/>
      <protection locked="0"/>
    </xf>
    <xf numFmtId="166" fontId="5" fillId="0" borderId="7" xfId="0" applyNumberFormat="1" applyFont="1" applyBorder="1" applyAlignment="1" applyProtection="1">
      <alignment horizontal="right" vertical="top"/>
      <protection locked="0"/>
    </xf>
    <xf numFmtId="166" fontId="5" fillId="0" borderId="24" xfId="0" applyNumberFormat="1" applyFont="1" applyBorder="1" applyAlignment="1" applyProtection="1">
      <alignment horizontal="right" vertical="top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166" fontId="5" fillId="0" borderId="0" xfId="0" applyNumberFormat="1" applyFont="1" applyBorder="1" applyAlignment="1" applyProtection="1">
      <alignment horizontal="right" wrapText="1"/>
      <protection locked="0"/>
    </xf>
    <xf numFmtId="166" fontId="5" fillId="0" borderId="0" xfId="0" applyNumberFormat="1" applyFont="1" applyBorder="1" applyProtection="1">
      <protection locked="0"/>
    </xf>
    <xf numFmtId="0" fontId="8" fillId="3" borderId="10" xfId="0" applyFont="1" applyFill="1" applyBorder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6" fontId="5" fillId="0" borderId="0" xfId="0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protection locked="0"/>
    </xf>
    <xf numFmtId="164" fontId="5" fillId="0" borderId="23" xfId="3" applyNumberFormat="1" applyFont="1" applyBorder="1" applyAlignment="1" applyProtection="1">
      <alignment horizontal="left" vertical="center" indent="3"/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166" fontId="5" fillId="0" borderId="5" xfId="0" applyNumberFormat="1" applyFont="1" applyBorder="1" applyAlignment="1" applyProtection="1">
      <alignment horizontal="right" wrapText="1"/>
      <protection locked="0"/>
    </xf>
    <xf numFmtId="166" fontId="5" fillId="0" borderId="5" xfId="0" applyNumberFormat="1" applyFont="1" applyBorder="1" applyProtection="1">
      <protection locked="0"/>
    </xf>
    <xf numFmtId="166" fontId="5" fillId="0" borderId="0" xfId="0" applyNumberFormat="1" applyFont="1" applyAlignment="1" applyProtection="1">
      <alignment horizontal="right" wrapText="1"/>
      <protection locked="0"/>
    </xf>
    <xf numFmtId="166" fontId="5" fillId="0" borderId="0" xfId="0" applyNumberFormat="1" applyFont="1" applyProtection="1">
      <protection locked="0"/>
    </xf>
    <xf numFmtId="166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12" fillId="2" borderId="15" xfId="0" applyNumberFormat="1" applyFont="1" applyFill="1" applyBorder="1" applyAlignment="1" applyProtection="1">
      <alignment horizontal="right" vertical="center"/>
      <protection hidden="1"/>
    </xf>
    <xf numFmtId="166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166" fontId="12" fillId="3" borderId="15" xfId="0" applyNumberFormat="1" applyFont="1" applyFill="1" applyBorder="1" applyAlignment="1" applyProtection="1">
      <alignment vertical="center" wrapText="1"/>
      <protection hidden="1"/>
    </xf>
    <xf numFmtId="167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166" fontId="12" fillId="4" borderId="15" xfId="0" applyNumberFormat="1" applyFont="1" applyFill="1" applyBorder="1" applyAlignment="1" applyProtection="1">
      <alignment vertical="center" wrapText="1"/>
      <protection hidden="1"/>
    </xf>
    <xf numFmtId="166" fontId="12" fillId="4" borderId="15" xfId="0" applyNumberFormat="1" applyFont="1" applyFill="1" applyBorder="1" applyAlignment="1" applyProtection="1">
      <alignment horizontal="right" vertical="center"/>
      <protection hidden="1"/>
    </xf>
    <xf numFmtId="166" fontId="5" fillId="0" borderId="23" xfId="0" applyNumberFormat="1" applyFont="1" applyBorder="1" applyAlignment="1" applyProtection="1">
      <alignment horizontal="right" vertical="top"/>
      <protection hidden="1"/>
    </xf>
    <xf numFmtId="166" fontId="7" fillId="5" borderId="9" xfId="0" applyNumberFormat="1" applyFont="1" applyFill="1" applyBorder="1" applyAlignment="1" applyProtection="1">
      <alignment horizontal="right" vertical="center" wrapText="1"/>
      <protection hidden="1"/>
    </xf>
    <xf numFmtId="166" fontId="5" fillId="0" borderId="6" xfId="0" applyNumberFormat="1" applyFont="1" applyFill="1" applyBorder="1" applyAlignment="1" applyProtection="1">
      <alignment horizontal="right" vertical="top"/>
      <protection hidden="1"/>
    </xf>
    <xf numFmtId="167" fontId="5" fillId="0" borderId="7" xfId="3" applyNumberFormat="1" applyFont="1" applyFill="1" applyBorder="1" applyAlignment="1" applyProtection="1">
      <alignment vertical="center"/>
      <protection hidden="1"/>
    </xf>
    <xf numFmtId="166" fontId="12" fillId="3" borderId="26" xfId="0" applyNumberFormat="1" applyFont="1" applyFill="1" applyBorder="1" applyAlignment="1" applyProtection="1">
      <alignment vertical="center" wrapText="1"/>
      <protection hidden="1"/>
    </xf>
    <xf numFmtId="164" fontId="5" fillId="0" borderId="23" xfId="3" applyNumberFormat="1" applyFont="1" applyBorder="1" applyAlignment="1" applyProtection="1">
      <alignment horizontal="left" vertical="center" indent="3"/>
      <protection hidden="1"/>
    </xf>
    <xf numFmtId="10" fontId="5" fillId="0" borderId="6" xfId="2" applyNumberFormat="1" applyFont="1" applyBorder="1" applyProtection="1">
      <protection hidden="1"/>
    </xf>
    <xf numFmtId="10" fontId="0" fillId="0" borderId="0" xfId="2" applyNumberFormat="1" applyFont="1" applyBorder="1" applyProtection="1">
      <protection hidden="1"/>
    </xf>
    <xf numFmtId="10" fontId="15" fillId="4" borderId="1" xfId="2" applyNumberFormat="1" applyFont="1" applyFill="1" applyBorder="1" applyAlignment="1" applyProtection="1">
      <alignment vertical="center"/>
      <protection hidden="1"/>
    </xf>
    <xf numFmtId="10" fontId="14" fillId="4" borderId="13" xfId="2" applyNumberFormat="1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left" vertical="center" wrapText="1" indent="1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5" fillId="0" borderId="11" xfId="0" applyFont="1" applyFill="1" applyBorder="1" applyAlignment="1" applyProtection="1">
      <alignment horizontal="left" vertical="center" indent="1"/>
    </xf>
    <xf numFmtId="0" fontId="7" fillId="5" borderId="11" xfId="0" applyFont="1" applyFill="1" applyBorder="1" applyAlignment="1" applyProtection="1">
      <alignment horizontal="left" vertical="center" indent="1"/>
    </xf>
    <xf numFmtId="0" fontId="5" fillId="0" borderId="20" xfId="0" applyFont="1" applyBorder="1" applyAlignment="1" applyProtection="1">
      <alignment horizontal="left" vertical="center" indent="1"/>
    </xf>
    <xf numFmtId="0" fontId="5" fillId="0" borderId="7" xfId="0" applyFont="1" applyBorder="1" applyAlignment="1" applyProtection="1">
      <alignment horizontal="left" indent="1"/>
    </xf>
    <xf numFmtId="0" fontId="5" fillId="0" borderId="7" xfId="0" applyFont="1" applyBorder="1" applyAlignment="1" applyProtection="1">
      <alignment horizontal="left" vertical="center" indent="1"/>
    </xf>
    <xf numFmtId="0" fontId="6" fillId="0" borderId="17" xfId="0" applyFont="1" applyBorder="1" applyAlignment="1" applyProtection="1">
      <alignment horizontal="left" vertical="center" indent="1"/>
    </xf>
    <xf numFmtId="0" fontId="4" fillId="0" borderId="12" xfId="0" applyFont="1" applyBorder="1" applyAlignment="1" applyProtection="1">
      <alignment horizontal="left" vertical="center" indent="1"/>
    </xf>
    <xf numFmtId="166" fontId="5" fillId="2" borderId="29" xfId="0" applyNumberFormat="1" applyFont="1" applyFill="1" applyBorder="1" applyAlignment="1" applyProtection="1"/>
    <xf numFmtId="166" fontId="5" fillId="0" borderId="15" xfId="0" applyNumberFormat="1" applyFont="1" applyBorder="1" applyProtection="1"/>
    <xf numFmtId="166" fontId="5" fillId="0" borderId="21" xfId="0" applyNumberFormat="1" applyFont="1" applyFill="1" applyBorder="1" applyAlignment="1" applyProtection="1">
      <alignment vertical="center" wrapText="1"/>
    </xf>
    <xf numFmtId="166" fontId="5" fillId="0" borderId="22" xfId="0" applyNumberFormat="1" applyFont="1" applyFill="1" applyBorder="1" applyAlignment="1" applyProtection="1">
      <alignment vertical="center" wrapText="1"/>
    </xf>
    <xf numFmtId="9" fontId="10" fillId="0" borderId="0" xfId="0" applyNumberFormat="1" applyFont="1" applyBorder="1" applyAlignment="1" applyProtection="1">
      <alignment horizontal="center" vertical="center"/>
      <protection locked="0"/>
    </xf>
    <xf numFmtId="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17" fillId="5" borderId="9" xfId="0" applyNumberFormat="1" applyFont="1" applyFill="1" applyBorder="1" applyAlignment="1" applyProtection="1">
      <alignment horizontal="left" vertical="center"/>
      <protection locked="0"/>
    </xf>
    <xf numFmtId="10" fontId="10" fillId="0" borderId="7" xfId="0" applyNumberFormat="1" applyFont="1" applyFill="1" applyBorder="1" applyAlignment="1" applyProtection="1">
      <alignment horizontal="right" vertical="top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166" fontId="5" fillId="0" borderId="0" xfId="0" applyNumberFormat="1" applyFont="1" applyBorder="1" applyAlignment="1" applyProtection="1">
      <alignment horizontal="right" wrapText="1"/>
    </xf>
    <xf numFmtId="166" fontId="5" fillId="0" borderId="0" xfId="0" applyNumberFormat="1" applyFont="1" applyBorder="1" applyProtection="1"/>
    <xf numFmtId="166" fontId="10" fillId="0" borderId="23" xfId="0" applyNumberFormat="1" applyFont="1" applyFill="1" applyBorder="1" applyAlignment="1" applyProtection="1">
      <alignment vertical="center" wrapText="1"/>
    </xf>
    <xf numFmtId="166" fontId="10" fillId="0" borderId="24" xfId="0" applyNumberFormat="1" applyFont="1" applyFill="1" applyBorder="1" applyAlignment="1" applyProtection="1">
      <alignment vertical="center" wrapText="1"/>
    </xf>
    <xf numFmtId="166" fontId="17" fillId="5" borderId="22" xfId="0" applyNumberFormat="1" applyFont="1" applyFill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vertical="top"/>
    </xf>
    <xf numFmtId="166" fontId="5" fillId="0" borderId="24" xfId="0" applyNumberFormat="1" applyFont="1" applyBorder="1" applyProtection="1"/>
    <xf numFmtId="0" fontId="14" fillId="4" borderId="40" xfId="0" applyFont="1" applyFill="1" applyBorder="1" applyAlignment="1" applyProtection="1">
      <alignment horizontal="left" vertical="center" indent="1"/>
    </xf>
    <xf numFmtId="0" fontId="14" fillId="4" borderId="41" xfId="0" applyFont="1" applyFill="1" applyBorder="1" applyAlignment="1" applyProtection="1">
      <alignment horizontal="left" vertical="center" indent="1"/>
    </xf>
    <xf numFmtId="0" fontId="5" fillId="0" borderId="20" xfId="0" applyFont="1" applyFill="1" applyBorder="1" applyAlignment="1" applyProtection="1">
      <alignment horizontal="left" vertical="top" wrapText="1" indent="1"/>
    </xf>
    <xf numFmtId="0" fontId="5" fillId="0" borderId="7" xfId="0" applyFont="1" applyFill="1" applyBorder="1" applyAlignment="1" applyProtection="1">
      <alignment horizontal="left" vertical="top" wrapText="1" indent="1"/>
    </xf>
    <xf numFmtId="0" fontId="7" fillId="0" borderId="18" xfId="0" applyFont="1" applyFill="1" applyBorder="1" applyAlignment="1" applyProtection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5" fillId="0" borderId="20" xfId="0" applyFont="1" applyBorder="1" applyAlignment="1" applyProtection="1">
      <alignment horizontal="left" vertical="center" indent="1"/>
    </xf>
    <xf numFmtId="0" fontId="5" fillId="0" borderId="7" xfId="0" applyFont="1" applyBorder="1" applyAlignment="1" applyProtection="1">
      <alignment horizontal="left" vertical="center" indent="1"/>
    </xf>
    <xf numFmtId="0" fontId="5" fillId="0" borderId="20" xfId="0" applyFont="1" applyFill="1" applyBorder="1" applyAlignment="1" applyProtection="1">
      <alignment horizontal="left" vertical="center" wrapText="1" indent="1"/>
    </xf>
    <xf numFmtId="0" fontId="5" fillId="0" borderId="7" xfId="0" applyFont="1" applyFill="1" applyBorder="1" applyAlignment="1" applyProtection="1">
      <alignment horizontal="left" vertical="center" wrapText="1" indent="1"/>
    </xf>
    <xf numFmtId="0" fontId="5" fillId="0" borderId="20" xfId="0" applyFont="1" applyFill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horizontal="left" vertical="center" indent="1"/>
    </xf>
    <xf numFmtId="0" fontId="5" fillId="0" borderId="18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indent="1"/>
    </xf>
    <xf numFmtId="0" fontId="12" fillId="3" borderId="25" xfId="0" applyFont="1" applyFill="1" applyBorder="1" applyAlignment="1" applyProtection="1">
      <alignment horizontal="left" vertical="center" indent="1"/>
    </xf>
    <xf numFmtId="0" fontId="12" fillId="3" borderId="10" xfId="0" applyFont="1" applyFill="1" applyBorder="1" applyAlignment="1" applyProtection="1">
      <alignment horizontal="left" vertical="center" indent="1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left" vertical="top" wrapText="1" indent="1"/>
    </xf>
    <xf numFmtId="0" fontId="5" fillId="0" borderId="39" xfId="0" applyFont="1" applyFill="1" applyBorder="1" applyAlignment="1" applyProtection="1">
      <alignment horizontal="left" vertical="top" wrapText="1" indent="1"/>
    </xf>
    <xf numFmtId="0" fontId="12" fillId="4" borderId="16" xfId="0" applyFont="1" applyFill="1" applyBorder="1" applyAlignment="1" applyProtection="1">
      <alignment horizontal="left" vertical="center" wrapText="1" indent="1"/>
    </xf>
    <xf numFmtId="0" fontId="12" fillId="4" borderId="0" xfId="0" applyFont="1" applyFill="1" applyBorder="1" applyAlignment="1" applyProtection="1">
      <alignment horizontal="left" vertical="center" wrapText="1" indent="1"/>
    </xf>
    <xf numFmtId="0" fontId="12" fillId="4" borderId="15" xfId="0" applyFont="1" applyFill="1" applyBorder="1" applyAlignment="1" applyProtection="1">
      <alignment horizontal="left" vertical="center" wrapText="1" inden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left" vertical="top" wrapText="1" indent="1"/>
      <protection locked="0"/>
    </xf>
    <xf numFmtId="0" fontId="4" fillId="0" borderId="28" xfId="0" applyFont="1" applyBorder="1" applyAlignment="1" applyProtection="1">
      <alignment horizontal="left" vertical="top" wrapText="1" indent="1"/>
      <protection locked="0"/>
    </xf>
    <xf numFmtId="166" fontId="11" fillId="0" borderId="2" xfId="3" applyNumberFormat="1" applyFont="1" applyBorder="1" applyAlignment="1" applyProtection="1">
      <alignment horizontal="left" vertical="center" indent="1"/>
      <protection locked="0"/>
    </xf>
    <xf numFmtId="166" fontId="11" fillId="0" borderId="14" xfId="3" applyNumberFormat="1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left" vertical="center" wrapText="1" indent="1"/>
    </xf>
    <xf numFmtId="0" fontId="5" fillId="0" borderId="6" xfId="0" applyFont="1" applyFill="1" applyBorder="1" applyAlignment="1" applyProtection="1">
      <alignment horizontal="left" vertical="center" wrapText="1" indent="1"/>
    </xf>
    <xf numFmtId="0" fontId="13" fillId="4" borderId="27" xfId="0" applyFont="1" applyFill="1" applyBorder="1" applyAlignment="1" applyProtection="1">
      <alignment horizontal="left" vertical="center" wrapText="1" indent="1"/>
      <protection locked="0"/>
    </xf>
    <xf numFmtId="0" fontId="13" fillId="4" borderId="28" xfId="0" applyFont="1" applyFill="1" applyBorder="1" applyAlignment="1" applyProtection="1">
      <alignment horizontal="left" vertical="center" wrapText="1" indent="1"/>
      <protection locked="0"/>
    </xf>
    <xf numFmtId="0" fontId="13" fillId="4" borderId="29" xfId="0" applyFont="1" applyFill="1" applyBorder="1" applyAlignment="1" applyProtection="1">
      <alignment horizontal="left" vertical="center" wrapText="1" indent="1"/>
      <protection locked="0"/>
    </xf>
    <xf numFmtId="0" fontId="13" fillId="4" borderId="16" xfId="0" applyFont="1" applyFill="1" applyBorder="1" applyAlignment="1" applyProtection="1">
      <alignment horizontal="left" vertical="center" wrapText="1" indent="1"/>
      <protection locked="0"/>
    </xf>
    <xf numFmtId="0" fontId="13" fillId="4" borderId="0" xfId="0" applyFont="1" applyFill="1" applyBorder="1" applyAlignment="1" applyProtection="1">
      <alignment horizontal="left" vertical="center" wrapText="1" indent="1"/>
      <protection locked="0"/>
    </xf>
    <xf numFmtId="0" fontId="13" fillId="4" borderId="15" xfId="0" applyFont="1" applyFill="1" applyBorder="1" applyAlignment="1" applyProtection="1">
      <alignment horizontal="left" vertical="center" wrapText="1" indent="1"/>
      <protection locked="0"/>
    </xf>
    <xf numFmtId="0" fontId="12" fillId="4" borderId="25" xfId="0" applyFont="1" applyFill="1" applyBorder="1" applyAlignment="1" applyProtection="1">
      <alignment horizontal="left" vertical="center" indent="1"/>
    </xf>
    <xf numFmtId="0" fontId="12" fillId="4" borderId="10" xfId="0" applyFont="1" applyFill="1" applyBorder="1" applyAlignment="1" applyProtection="1">
      <alignment horizontal="left" vertical="center" indent="1"/>
    </xf>
    <xf numFmtId="0" fontId="12" fillId="2" borderId="17" xfId="0" applyFont="1" applyFill="1" applyBorder="1" applyAlignment="1" applyProtection="1">
      <alignment horizontal="left" vertical="center" indent="1"/>
    </xf>
    <xf numFmtId="0" fontId="12" fillId="2" borderId="1" xfId="0" applyFont="1" applyFill="1" applyBorder="1" applyAlignment="1" applyProtection="1">
      <alignment horizontal="left" vertical="center" indent="1"/>
    </xf>
    <xf numFmtId="0" fontId="12" fillId="4" borderId="36" xfId="0" applyFont="1" applyFill="1" applyBorder="1" applyAlignment="1" applyProtection="1">
      <alignment horizontal="left" vertical="center" indent="1"/>
    </xf>
    <xf numFmtId="0" fontId="12" fillId="4" borderId="37" xfId="0" applyFont="1" applyFill="1" applyBorder="1" applyAlignment="1" applyProtection="1">
      <alignment horizontal="left" vertical="center" indent="1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5" fillId="0" borderId="9" xfId="0" applyFont="1" applyFill="1" applyBorder="1" applyAlignment="1" applyProtection="1">
      <alignment horizontal="left" vertical="center" wrapText="1" indent="1"/>
    </xf>
    <xf numFmtId="0" fontId="12" fillId="3" borderId="16" xfId="0" applyFont="1" applyFill="1" applyBorder="1" applyAlignment="1" applyProtection="1">
      <alignment horizontal="left" vertical="center" indent="1"/>
    </xf>
    <xf numFmtId="0" fontId="12" fillId="3" borderId="0" xfId="0" applyFont="1" applyFill="1" applyBorder="1" applyAlignment="1" applyProtection="1">
      <alignment horizontal="left" vertical="center" indent="1"/>
    </xf>
    <xf numFmtId="0" fontId="12" fillId="3" borderId="15" xfId="0" applyFont="1" applyFill="1" applyBorder="1" applyAlignment="1" applyProtection="1">
      <alignment horizontal="left" vertical="center" inden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left" vertical="center" indent="1"/>
    </xf>
    <xf numFmtId="0" fontId="12" fillId="2" borderId="28" xfId="0" applyFont="1" applyFill="1" applyBorder="1" applyAlignment="1" applyProtection="1">
      <alignment horizontal="left" vertical="center" indent="1"/>
    </xf>
    <xf numFmtId="0" fontId="8" fillId="2" borderId="16" xfId="0" applyFont="1" applyFill="1" applyBorder="1" applyAlignment="1" applyProtection="1">
      <alignment horizontal="left" vertical="center" indent="1"/>
    </xf>
    <xf numFmtId="0" fontId="8" fillId="2" borderId="0" xfId="0" applyFont="1" applyFill="1" applyBorder="1" applyAlignment="1" applyProtection="1">
      <alignment horizontal="left" vertical="center" indent="1"/>
    </xf>
    <xf numFmtId="0" fontId="12" fillId="3" borderId="16" xfId="0" applyFont="1" applyFill="1" applyBorder="1" applyAlignment="1" applyProtection="1">
      <alignment horizontal="left" indent="1"/>
    </xf>
    <xf numFmtId="0" fontId="12" fillId="3" borderId="0" xfId="0" applyFont="1" applyFill="1" applyBorder="1" applyAlignment="1" applyProtection="1">
      <alignment horizontal="left" indent="1"/>
    </xf>
    <xf numFmtId="0" fontId="12" fillId="3" borderId="15" xfId="0" applyFont="1" applyFill="1" applyBorder="1" applyAlignment="1" applyProtection="1">
      <alignment horizontal="left" indent="1"/>
    </xf>
    <xf numFmtId="0" fontId="12" fillId="3" borderId="34" xfId="0" applyFont="1" applyFill="1" applyBorder="1" applyAlignment="1" applyProtection="1">
      <alignment horizontal="left" vertical="center" indent="1"/>
    </xf>
    <xf numFmtId="0" fontId="12" fillId="3" borderId="35" xfId="0" applyFont="1" applyFill="1" applyBorder="1" applyAlignment="1" applyProtection="1">
      <alignment horizontal="left" vertical="center" indent="1"/>
    </xf>
    <xf numFmtId="0" fontId="12" fillId="4" borderId="16" xfId="0" applyFont="1" applyFill="1" applyBorder="1" applyAlignment="1" applyProtection="1">
      <alignment horizontal="left" vertical="center" indent="1"/>
    </xf>
    <xf numFmtId="0" fontId="12" fillId="4" borderId="0" xfId="0" applyFont="1" applyFill="1" applyBorder="1" applyAlignment="1" applyProtection="1">
      <alignment horizontal="left" vertical="center" indent="1"/>
    </xf>
    <xf numFmtId="0" fontId="12" fillId="4" borderId="15" xfId="0" applyFont="1" applyFill="1" applyBorder="1" applyAlignment="1" applyProtection="1">
      <alignment horizontal="left" vertical="center" indent="1"/>
    </xf>
    <xf numFmtId="0" fontId="13" fillId="4" borderId="0" xfId="0" applyFont="1" applyFill="1" applyAlignment="1">
      <alignment horizont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13" fillId="4" borderId="3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numFmt numFmtId="168" formatCode=";;;"/>
    </dxf>
    <dxf>
      <numFmt numFmtId="168" formatCode=";;;"/>
    </dxf>
  </dxfs>
  <tableStyles count="0" defaultTableStyle="TableStyleMedium2" defaultPivotStyle="PivotStyleLight16"/>
  <colors>
    <mruColors>
      <color rgb="FF369CD6"/>
      <color rgb="FF0D65A0"/>
      <color rgb="FFF0483E"/>
      <color rgb="FF282F7E"/>
      <color rgb="FF8FDFF5"/>
      <color rgb="FF78BDD2"/>
      <color rgb="FF74C0F4"/>
      <color rgb="FFA6192E"/>
      <color rgb="FFF6B331"/>
      <color rgb="FF62A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="1" i="1">
                <a:solidFill>
                  <a:schemeClr val="accent1"/>
                </a:solidFill>
              </a:rPr>
              <a:t>The</a:t>
            </a:r>
            <a:r>
              <a:rPr lang="en-CA" b="1" i="1" baseline="0">
                <a:solidFill>
                  <a:schemeClr val="accent1"/>
                </a:solidFill>
              </a:rPr>
              <a:t> 4 Ways to Win</a:t>
            </a:r>
            <a:r>
              <a:rPr lang="en-CA" b="1" i="1" baseline="30000">
                <a:solidFill>
                  <a:schemeClr val="accent1"/>
                </a:solidFill>
              </a:rPr>
              <a:t>TM</a:t>
            </a:r>
            <a:endParaRPr lang="en-CA" b="1" i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311148562982165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'4-Ways-to-Win'!$E$44:$E$47</c:f>
              <c:strCache>
                <c:ptCount val="4"/>
                <c:pt idx="0">
                  <c:v>Cash Flow</c:v>
                </c:pt>
                <c:pt idx="1">
                  <c:v>Principal Recapture</c:v>
                </c:pt>
                <c:pt idx="2">
                  <c:v>Passive Appreciation</c:v>
                </c:pt>
                <c:pt idx="3">
                  <c:v>Active Appreciation</c:v>
                </c:pt>
              </c:strCache>
            </c:strRef>
          </c:cat>
          <c:val>
            <c:numRef>
              <c:f>'4-Ways-to-Win'!$F$44:$F$47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D9AE-4D6B-B8F8-920EC849C1F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D4-46EF-8DA4-9E98985C8CA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D4-46EF-8DA4-9E98985C8CA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D4-46EF-8DA4-9E98985C8C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'4-Ways-to-Win'!$E$44:$E$47</c:f>
              <c:strCache>
                <c:ptCount val="4"/>
                <c:pt idx="0">
                  <c:v>Cash Flow</c:v>
                </c:pt>
                <c:pt idx="1">
                  <c:v>Principal Recapture</c:v>
                </c:pt>
                <c:pt idx="2">
                  <c:v>Passive Appreciation</c:v>
                </c:pt>
                <c:pt idx="3">
                  <c:v>Active Appreciation</c:v>
                </c:pt>
              </c:strCache>
            </c:strRef>
          </c:cat>
          <c:val>
            <c:numRef>
              <c:f>'4-Ways-to-Win'!$G$44:$G$47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AE-4D6B-B8F8-920EC849C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3395584"/>
        <c:axId val="1309055536"/>
      </c:barChart>
      <c:catAx>
        <c:axId val="13533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055536"/>
        <c:crosses val="autoZero"/>
        <c:auto val="1"/>
        <c:lblAlgn val="ctr"/>
        <c:lblOffset val="100"/>
        <c:noMultiLvlLbl val="0"/>
      </c:catAx>
      <c:valAx>
        <c:axId val="130905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3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198784</xdr:colOff>
      <xdr:row>10</xdr:row>
      <xdr:rowOff>16566</xdr:rowOff>
    </xdr:from>
    <xdr:to>
      <xdr:col>7</xdr:col>
      <xdr:colOff>1067678</xdr:colOff>
      <xdr:row>25</xdr:row>
      <xdr:rowOff>99283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4421534" y="2326379"/>
          <a:ext cx="2551644" cy="2829092"/>
          <a:chOff x="4533900" y="2308860"/>
          <a:chExt cx="2214401" cy="2869373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lum bright="7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33900" y="2308860"/>
            <a:ext cx="2171877" cy="2869373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774721" y="3695700"/>
            <a:ext cx="1973580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CA" sz="1600" b="1" i="1">
                <a:solidFill>
                  <a:srgbClr val="A6192E"/>
                </a:solidFill>
              </a:rPr>
              <a:t>ENTER PHOTOS</a:t>
            </a:r>
            <a:r>
              <a:rPr lang="en-CA" sz="1600" b="1" i="1" baseline="0">
                <a:solidFill>
                  <a:srgbClr val="A6192E"/>
                </a:solidFill>
              </a:rPr>
              <a:t> HERE</a:t>
            </a:r>
            <a:endParaRPr lang="en-CA" sz="1600" b="1" i="1">
              <a:solidFill>
                <a:srgbClr val="A6192E"/>
              </a:solidFill>
            </a:endParaRPr>
          </a:p>
        </xdr:txBody>
      </xdr:sp>
    </xdr:grpSp>
    <xdr:clientData/>
  </xdr:twoCellAnchor>
  <xdr:twoCellAnchor editAs="absolute">
    <xdr:from>
      <xdr:col>5</xdr:col>
      <xdr:colOff>100115</xdr:colOff>
      <xdr:row>0</xdr:row>
      <xdr:rowOff>33131</xdr:rowOff>
    </xdr:from>
    <xdr:to>
      <xdr:col>7</xdr:col>
      <xdr:colOff>1057617</xdr:colOff>
      <xdr:row>3</xdr:row>
      <xdr:rowOff>132522</xdr:rowOff>
    </xdr:to>
    <xdr:pic macro="[0]!Picture2_Click">
      <xdr:nvPicPr>
        <xdr:cNvPr id="3" name="Picture 2">
          <a:extLst>
            <a:ext uri="{FF2B5EF4-FFF2-40B4-BE49-F238E27FC236}">
              <a16:creationId xmlns:a16="http://schemas.microsoft.com/office/drawing/2014/main" id="{67B041A9-412B-48E8-A2B3-486A21AFD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1004" y="33131"/>
          <a:ext cx="1984545" cy="79513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37</xdr:row>
      <xdr:rowOff>154327</xdr:rowOff>
    </xdr:from>
    <xdr:to>
      <xdr:col>3</xdr:col>
      <xdr:colOff>746628</xdr:colOff>
      <xdr:row>47</xdr:row>
      <xdr:rowOff>101276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3B2478C-5196-4EBA-9F63-9E75CAD83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eyspire 1">
    <a:dk1>
      <a:sysClr val="windowText" lastClr="000000"/>
    </a:dk1>
    <a:lt1>
      <a:sysClr val="window" lastClr="FFFFFF"/>
    </a:lt1>
    <a:dk2>
      <a:srgbClr val="282F7E"/>
    </a:dk2>
    <a:lt2>
      <a:srgbClr val="D0D3D4"/>
    </a:lt2>
    <a:accent1>
      <a:srgbClr val="282F7E"/>
    </a:accent1>
    <a:accent2>
      <a:srgbClr val="0D65A0"/>
    </a:accent2>
    <a:accent3>
      <a:srgbClr val="369CD6"/>
    </a:accent3>
    <a:accent4>
      <a:srgbClr val="A2AAAD"/>
    </a:accent4>
    <a:accent5>
      <a:srgbClr val="D0D3D4"/>
    </a:accent5>
    <a:accent6>
      <a:srgbClr val="A6192E"/>
    </a:accent6>
    <a:hlink>
      <a:srgbClr val="48A1FA"/>
    </a:hlink>
    <a:folHlink>
      <a:srgbClr val="82C6F4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3"/>
  <sheetViews>
    <sheetView tabSelected="1" view="pageLayout" zoomScale="96" zoomScaleNormal="100" zoomScalePageLayoutView="96" workbookViewId="0">
      <selection activeCell="E6" sqref="E6:H30"/>
    </sheetView>
  </sheetViews>
  <sheetFormatPr defaultColWidth="9" defaultRowHeight="13.2" x14ac:dyDescent="0.25"/>
  <cols>
    <col min="1" max="1" width="27.6640625" style="27" customWidth="1"/>
    <col min="2" max="2" width="6.5546875" style="27" customWidth="1"/>
    <col min="3" max="3" width="12.88671875" style="60" customWidth="1"/>
    <col min="4" max="4" width="11.6640625" style="61" customWidth="1"/>
    <col min="5" max="5" width="9.109375" style="27" customWidth="1"/>
    <col min="6" max="6" width="13.6640625" style="27" customWidth="1"/>
    <col min="7" max="7" width="0.6640625" style="27" customWidth="1"/>
    <col min="8" max="8" width="16.6640625" style="27" customWidth="1"/>
    <col min="9" max="16384" width="9" style="27"/>
  </cols>
  <sheetData>
    <row r="1" spans="1:8" ht="19.95" customHeight="1" x14ac:dyDescent="0.25">
      <c r="A1" s="150" t="s">
        <v>61</v>
      </c>
      <c r="B1" s="151"/>
      <c r="C1" s="151"/>
      <c r="D1" s="151"/>
      <c r="E1" s="152"/>
      <c r="F1" s="132"/>
      <c r="G1" s="132"/>
      <c r="H1" s="132"/>
    </row>
    <row r="2" spans="1:8" ht="11.55" customHeight="1" x14ac:dyDescent="0.25">
      <c r="A2" s="153"/>
      <c r="B2" s="154"/>
      <c r="C2" s="154"/>
      <c r="D2" s="154"/>
      <c r="E2" s="155"/>
      <c r="F2" s="132"/>
      <c r="G2" s="132"/>
      <c r="H2" s="132"/>
    </row>
    <row r="3" spans="1:8" ht="24" customHeight="1" x14ac:dyDescent="0.25">
      <c r="A3" s="88" t="s">
        <v>40</v>
      </c>
      <c r="B3" s="138"/>
      <c r="C3" s="138"/>
      <c r="D3" s="138"/>
      <c r="E3" s="139"/>
      <c r="F3" s="132"/>
      <c r="G3" s="132"/>
      <c r="H3" s="132"/>
    </row>
    <row r="4" spans="1:8" s="28" customFormat="1" ht="21" customHeight="1" x14ac:dyDescent="0.3">
      <c r="A4" s="89" t="s">
        <v>39</v>
      </c>
      <c r="B4" s="140"/>
      <c r="C4" s="140"/>
      <c r="D4" s="140"/>
      <c r="E4" s="141"/>
      <c r="F4" s="133"/>
      <c r="G4" s="133"/>
      <c r="H4" s="133"/>
    </row>
    <row r="5" spans="1:8" s="29" customFormat="1" ht="32.549999999999997" customHeight="1" x14ac:dyDescent="0.3">
      <c r="A5" s="134" t="s">
        <v>35</v>
      </c>
      <c r="B5" s="135"/>
      <c r="C5" s="135"/>
      <c r="D5" s="135"/>
      <c r="E5" s="135"/>
      <c r="F5" s="80" t="s">
        <v>27</v>
      </c>
      <c r="G5" s="136"/>
      <c r="H5" s="137"/>
    </row>
    <row r="6" spans="1:8" s="31" customFormat="1" ht="15.45" customHeight="1" x14ac:dyDescent="0.25">
      <c r="A6" s="178" t="s">
        <v>0</v>
      </c>
      <c r="B6" s="179"/>
      <c r="C6" s="30"/>
      <c r="D6" s="90"/>
      <c r="E6" s="172"/>
      <c r="F6" s="173"/>
      <c r="G6" s="173"/>
      <c r="H6" s="174"/>
    </row>
    <row r="7" spans="1:8" ht="16.2" customHeight="1" x14ac:dyDescent="0.25">
      <c r="A7" s="79" t="s">
        <v>1</v>
      </c>
      <c r="B7" s="94">
        <v>0.05</v>
      </c>
      <c r="C7" s="62">
        <f>IFERROR(C6*B7,0)</f>
        <v>0</v>
      </c>
      <c r="D7" s="91"/>
      <c r="E7" s="175"/>
      <c r="F7" s="176"/>
      <c r="G7" s="176"/>
      <c r="H7" s="177"/>
    </row>
    <row r="8" spans="1:8" s="31" customFormat="1" ht="15.45" customHeight="1" x14ac:dyDescent="0.25">
      <c r="A8" s="180" t="s">
        <v>30</v>
      </c>
      <c r="B8" s="181"/>
      <c r="C8" s="181"/>
      <c r="D8" s="63">
        <f>IFERROR(C6-C7,0)</f>
        <v>0</v>
      </c>
      <c r="E8" s="175"/>
      <c r="F8" s="176"/>
      <c r="G8" s="176"/>
      <c r="H8" s="177"/>
    </row>
    <row r="9" spans="1:8" ht="12" customHeight="1" x14ac:dyDescent="0.25">
      <c r="A9" s="142"/>
      <c r="B9" s="143"/>
      <c r="C9" s="143"/>
      <c r="D9" s="144"/>
      <c r="E9" s="175"/>
      <c r="F9" s="176"/>
      <c r="G9" s="176"/>
      <c r="H9" s="177"/>
    </row>
    <row r="10" spans="1:8" ht="15.45" customHeight="1" x14ac:dyDescent="0.25">
      <c r="A10" s="182" t="s">
        <v>2</v>
      </c>
      <c r="B10" s="183"/>
      <c r="C10" s="183"/>
      <c r="D10" s="184"/>
      <c r="E10" s="175"/>
      <c r="F10" s="176"/>
      <c r="G10" s="176"/>
      <c r="H10" s="177"/>
    </row>
    <row r="11" spans="1:8" ht="15.45" customHeight="1" x14ac:dyDescent="0.25">
      <c r="A11" s="81" t="s">
        <v>20</v>
      </c>
      <c r="B11" s="32"/>
      <c r="C11" s="33"/>
      <c r="D11" s="92"/>
      <c r="E11" s="175"/>
      <c r="F11" s="176"/>
      <c r="G11" s="176"/>
      <c r="H11" s="177"/>
    </row>
    <row r="12" spans="1:8" ht="15.45" customHeight="1" x14ac:dyDescent="0.25">
      <c r="A12" s="82" t="s">
        <v>3</v>
      </c>
      <c r="B12" s="34"/>
      <c r="C12" s="35"/>
      <c r="D12" s="93"/>
      <c r="E12" s="175"/>
      <c r="F12" s="176"/>
      <c r="G12" s="176"/>
      <c r="H12" s="177"/>
    </row>
    <row r="13" spans="1:8" ht="15.45" customHeight="1" x14ac:dyDescent="0.25">
      <c r="A13" s="82" t="s">
        <v>23</v>
      </c>
      <c r="B13" s="34"/>
      <c r="C13" s="35"/>
      <c r="D13" s="93"/>
      <c r="E13" s="175"/>
      <c r="F13" s="176"/>
      <c r="G13" s="176"/>
      <c r="H13" s="177"/>
    </row>
    <row r="14" spans="1:8" ht="15.45" customHeight="1" x14ac:dyDescent="0.25">
      <c r="A14" s="83" t="s">
        <v>21</v>
      </c>
      <c r="B14" s="95">
        <v>0.05</v>
      </c>
      <c r="C14" s="64">
        <f>IFERROR(CC136*B14,0)</f>
        <v>0</v>
      </c>
      <c r="D14" s="93"/>
      <c r="E14" s="175"/>
      <c r="F14" s="176"/>
      <c r="G14" s="176"/>
      <c r="H14" s="177"/>
    </row>
    <row r="15" spans="1:8" ht="15.45" customHeight="1" x14ac:dyDescent="0.25">
      <c r="A15" s="82" t="s">
        <v>18</v>
      </c>
      <c r="B15" s="95">
        <v>0.1</v>
      </c>
      <c r="C15" s="64">
        <f>IFERROR(C6*B15,0)</f>
        <v>0</v>
      </c>
      <c r="D15" s="93"/>
      <c r="E15" s="175"/>
      <c r="F15" s="176"/>
      <c r="G15" s="176"/>
      <c r="H15" s="177"/>
    </row>
    <row r="16" spans="1:8" ht="15.45" customHeight="1" x14ac:dyDescent="0.25">
      <c r="A16" s="82" t="s">
        <v>62</v>
      </c>
      <c r="B16" s="34"/>
      <c r="C16" s="35"/>
      <c r="D16" s="93"/>
      <c r="E16" s="175"/>
      <c r="F16" s="176"/>
      <c r="G16" s="176"/>
      <c r="H16" s="177"/>
    </row>
    <row r="17" spans="1:9" ht="16.2" customHeight="1" x14ac:dyDescent="0.3">
      <c r="A17" s="82" t="s">
        <v>24</v>
      </c>
      <c r="B17" s="34"/>
      <c r="C17" s="35"/>
      <c r="D17" s="93"/>
      <c r="E17" s="175"/>
      <c r="F17" s="176"/>
      <c r="G17" s="176"/>
      <c r="H17" s="177"/>
      <c r="I17" s="36"/>
    </row>
    <row r="18" spans="1:9" ht="15.45" customHeight="1" x14ac:dyDescent="0.25">
      <c r="A18" s="82" t="s">
        <v>22</v>
      </c>
      <c r="B18" s="95">
        <v>0.01</v>
      </c>
      <c r="C18" s="64">
        <f>IFERROR(C6*B18,0)</f>
        <v>0</v>
      </c>
      <c r="D18" s="93"/>
      <c r="E18" s="175"/>
      <c r="F18" s="176"/>
      <c r="G18" s="176"/>
      <c r="H18" s="177"/>
    </row>
    <row r="19" spans="1:9" ht="15.45" customHeight="1" x14ac:dyDescent="0.25">
      <c r="A19" s="162" t="s">
        <v>26</v>
      </c>
      <c r="B19" s="163"/>
      <c r="C19" s="35"/>
      <c r="D19" s="93"/>
      <c r="E19" s="175"/>
      <c r="F19" s="176"/>
      <c r="G19" s="176"/>
      <c r="H19" s="177"/>
    </row>
    <row r="20" spans="1:9" ht="15.45" customHeight="1" x14ac:dyDescent="0.25">
      <c r="A20" s="167" t="s">
        <v>63</v>
      </c>
      <c r="B20" s="168"/>
      <c r="C20" s="35"/>
      <c r="D20" s="93"/>
      <c r="E20" s="175"/>
      <c r="F20" s="176"/>
      <c r="G20" s="176"/>
      <c r="H20" s="177"/>
    </row>
    <row r="21" spans="1:9" ht="15.45" customHeight="1" x14ac:dyDescent="0.25">
      <c r="A21" s="185" t="s">
        <v>31</v>
      </c>
      <c r="B21" s="186"/>
      <c r="C21" s="186"/>
      <c r="D21" s="65">
        <f>SUM(C11:C20)</f>
        <v>0</v>
      </c>
      <c r="E21" s="175"/>
      <c r="F21" s="176"/>
      <c r="G21" s="176"/>
      <c r="H21" s="177"/>
    </row>
    <row r="22" spans="1:9" ht="12" customHeight="1" x14ac:dyDescent="0.25">
      <c r="A22" s="145"/>
      <c r="B22" s="146"/>
      <c r="C22" s="146"/>
      <c r="D22" s="147"/>
      <c r="E22" s="175"/>
      <c r="F22" s="176"/>
      <c r="G22" s="176"/>
      <c r="H22" s="177"/>
    </row>
    <row r="23" spans="1:9" x14ac:dyDescent="0.25">
      <c r="A23" s="164" t="s">
        <v>32</v>
      </c>
      <c r="B23" s="165"/>
      <c r="C23" s="165"/>
      <c r="D23" s="65">
        <f>IFERROR(D8-D21,0)</f>
        <v>0</v>
      </c>
      <c r="E23" s="175"/>
      <c r="F23" s="176"/>
      <c r="G23" s="176"/>
      <c r="H23" s="177"/>
    </row>
    <row r="24" spans="1:9" ht="12" customHeight="1" x14ac:dyDescent="0.25">
      <c r="A24" s="145"/>
      <c r="B24" s="146"/>
      <c r="C24" s="146"/>
      <c r="D24" s="147"/>
      <c r="E24" s="175"/>
      <c r="F24" s="176"/>
      <c r="G24" s="176"/>
      <c r="H24" s="177"/>
    </row>
    <row r="25" spans="1:9" x14ac:dyDescent="0.25">
      <c r="A25" s="187" t="s">
        <v>4</v>
      </c>
      <c r="B25" s="188"/>
      <c r="C25" s="188"/>
      <c r="D25" s="189"/>
      <c r="E25" s="175"/>
      <c r="F25" s="176"/>
      <c r="G25" s="176"/>
      <c r="H25" s="177"/>
    </row>
    <row r="26" spans="1:9" ht="15.45" customHeight="1" x14ac:dyDescent="0.25">
      <c r="A26" s="148" t="s">
        <v>5</v>
      </c>
      <c r="B26" s="149"/>
      <c r="C26" s="66">
        <f>C37</f>
        <v>0</v>
      </c>
      <c r="D26" s="103"/>
      <c r="E26" s="175"/>
      <c r="F26" s="176"/>
      <c r="G26" s="176"/>
      <c r="H26" s="177"/>
    </row>
    <row r="27" spans="1:9" ht="15.45" customHeight="1" x14ac:dyDescent="0.25">
      <c r="A27" s="118" t="s">
        <v>6</v>
      </c>
      <c r="B27" s="119"/>
      <c r="C27" s="37"/>
      <c r="D27" s="104"/>
      <c r="E27" s="175"/>
      <c r="F27" s="176"/>
      <c r="G27" s="176"/>
      <c r="H27" s="177"/>
    </row>
    <row r="28" spans="1:9" ht="15.45" customHeight="1" x14ac:dyDescent="0.25">
      <c r="A28" s="156" t="s">
        <v>7</v>
      </c>
      <c r="B28" s="157"/>
      <c r="C28" s="157"/>
      <c r="D28" s="67">
        <f>SUM(C26:C27)</f>
        <v>0</v>
      </c>
      <c r="E28" s="175"/>
      <c r="F28" s="176"/>
      <c r="G28" s="176"/>
      <c r="H28" s="177"/>
    </row>
    <row r="29" spans="1:9" ht="15.45" customHeight="1" x14ac:dyDescent="0.25">
      <c r="A29" s="164" t="s">
        <v>8</v>
      </c>
      <c r="B29" s="165"/>
      <c r="C29" s="165"/>
      <c r="D29" s="65">
        <f>IFERROR(D23-D28,0)</f>
        <v>0</v>
      </c>
      <c r="E29" s="175"/>
      <c r="F29" s="176"/>
      <c r="G29" s="176"/>
      <c r="H29" s="177"/>
    </row>
    <row r="30" spans="1:9" ht="12" customHeight="1" x14ac:dyDescent="0.25">
      <c r="A30" s="169"/>
      <c r="B30" s="170"/>
      <c r="C30" s="170"/>
      <c r="D30" s="171"/>
      <c r="E30" s="175"/>
      <c r="F30" s="176"/>
      <c r="G30" s="176"/>
      <c r="H30" s="177"/>
    </row>
    <row r="31" spans="1:9" ht="19.2" customHeight="1" x14ac:dyDescent="0.25">
      <c r="A31" s="158" t="s">
        <v>37</v>
      </c>
      <c r="B31" s="159"/>
      <c r="C31" s="159"/>
      <c r="D31" s="38">
        <v>0.03</v>
      </c>
      <c r="E31" s="39"/>
      <c r="F31" s="40"/>
      <c r="G31" s="41"/>
      <c r="H31" s="42"/>
    </row>
    <row r="32" spans="1:9" ht="16.2" customHeight="1" x14ac:dyDescent="0.25">
      <c r="A32" s="160" t="s">
        <v>28</v>
      </c>
      <c r="B32" s="161"/>
      <c r="C32" s="161"/>
      <c r="D32" s="68">
        <f>G5</f>
        <v>0</v>
      </c>
      <c r="E32" s="164" t="s">
        <v>9</v>
      </c>
      <c r="F32" s="165"/>
      <c r="G32" s="165"/>
      <c r="H32" s="166"/>
    </row>
    <row r="33" spans="1:8" ht="16.2" customHeight="1" x14ac:dyDescent="0.25">
      <c r="A33" s="84" t="s">
        <v>38</v>
      </c>
      <c r="B33" s="96">
        <v>0.2</v>
      </c>
      <c r="C33" s="70">
        <f>IFERROR(D32*B33,0)</f>
        <v>0</v>
      </c>
      <c r="D33" s="105"/>
      <c r="E33" s="112" t="s">
        <v>33</v>
      </c>
      <c r="F33" s="113"/>
      <c r="G33" s="43"/>
      <c r="H33" s="69">
        <f>C33</f>
        <v>0</v>
      </c>
    </row>
    <row r="34" spans="1:8" s="29" customFormat="1" ht="16.2" customHeight="1" x14ac:dyDescent="0.3">
      <c r="A34" s="127" t="s">
        <v>17</v>
      </c>
      <c r="B34" s="128"/>
      <c r="C34" s="71">
        <f>SUM(D32-H33)</f>
        <v>0</v>
      </c>
      <c r="D34" s="106"/>
      <c r="E34" s="114" t="s">
        <v>64</v>
      </c>
      <c r="F34" s="115"/>
      <c r="G34" s="44"/>
      <c r="H34" s="45"/>
    </row>
    <row r="35" spans="1:8" s="29" customFormat="1" ht="16.2" customHeight="1" x14ac:dyDescent="0.25">
      <c r="A35" s="110" t="s">
        <v>29</v>
      </c>
      <c r="B35" s="111"/>
      <c r="C35" s="97">
        <v>0.03</v>
      </c>
      <c r="D35" s="107"/>
      <c r="E35" s="114" t="s">
        <v>10</v>
      </c>
      <c r="F35" s="115"/>
      <c r="G35" s="44"/>
      <c r="H35" s="45"/>
    </row>
    <row r="36" spans="1:8" ht="16.2" customHeight="1" x14ac:dyDescent="0.25">
      <c r="A36" s="116" t="s">
        <v>19</v>
      </c>
      <c r="B36" s="117"/>
      <c r="C36" s="98">
        <v>25</v>
      </c>
      <c r="D36" s="107"/>
      <c r="E36" s="114" t="s">
        <v>11</v>
      </c>
      <c r="F36" s="115"/>
      <c r="G36" s="44"/>
      <c r="H36" s="45"/>
    </row>
    <row r="37" spans="1:8" ht="16.2" customHeight="1" x14ac:dyDescent="0.25">
      <c r="A37" s="118" t="s">
        <v>16</v>
      </c>
      <c r="B37" s="119"/>
      <c r="C37" s="72">
        <f>Calculations!B15</f>
        <v>0</v>
      </c>
      <c r="D37" s="107"/>
      <c r="E37" s="118" t="s">
        <v>12</v>
      </c>
      <c r="F37" s="119"/>
      <c r="G37" s="44"/>
      <c r="H37" s="45"/>
    </row>
    <row r="38" spans="1:8" ht="15.45" customHeight="1" x14ac:dyDescent="0.25">
      <c r="A38" s="46"/>
      <c r="B38" s="47"/>
      <c r="C38" s="48"/>
      <c r="D38" s="49"/>
      <c r="E38" s="118" t="s">
        <v>13</v>
      </c>
      <c r="F38" s="119"/>
      <c r="G38" s="44"/>
      <c r="H38" s="45"/>
    </row>
    <row r="39" spans="1:8" ht="15.45" customHeight="1" x14ac:dyDescent="0.25">
      <c r="A39" s="46"/>
      <c r="B39" s="41"/>
      <c r="C39" s="48"/>
      <c r="D39" s="49"/>
      <c r="E39" s="122" t="s">
        <v>60</v>
      </c>
      <c r="F39" s="123"/>
      <c r="G39" s="50"/>
      <c r="H39" s="73">
        <f>SUM(G33:H38)</f>
        <v>0</v>
      </c>
    </row>
    <row r="40" spans="1:8" ht="15" customHeight="1" x14ac:dyDescent="0.25">
      <c r="A40" s="46"/>
      <c r="B40" s="41"/>
      <c r="C40" s="48"/>
      <c r="D40" s="49"/>
      <c r="E40" s="124"/>
      <c r="F40" s="125"/>
      <c r="G40" s="125"/>
      <c r="H40" s="126"/>
    </row>
    <row r="41" spans="1:8" ht="15" customHeight="1" x14ac:dyDescent="0.25">
      <c r="A41" s="46"/>
      <c r="B41" s="41"/>
      <c r="C41" s="48"/>
      <c r="D41" s="49"/>
      <c r="E41" s="124"/>
      <c r="F41" s="125"/>
      <c r="G41" s="125"/>
      <c r="H41" s="126"/>
    </row>
    <row r="42" spans="1:8" ht="13.2" customHeight="1" x14ac:dyDescent="0.25">
      <c r="A42" s="46"/>
      <c r="B42" s="41"/>
      <c r="C42" s="48"/>
      <c r="D42" s="49"/>
      <c r="E42" s="124"/>
      <c r="F42" s="125"/>
      <c r="G42" s="125"/>
      <c r="H42" s="126"/>
    </row>
    <row r="43" spans="1:8" ht="16.2" customHeight="1" x14ac:dyDescent="0.25">
      <c r="A43" s="46"/>
      <c r="B43" s="41"/>
      <c r="C43" s="48"/>
      <c r="D43" s="49"/>
      <c r="E43" s="129" t="s">
        <v>34</v>
      </c>
      <c r="F43" s="130"/>
      <c r="G43" s="130"/>
      <c r="H43" s="131"/>
    </row>
    <row r="44" spans="1:8" ht="16.2" customHeight="1" x14ac:dyDescent="0.25">
      <c r="A44" s="51"/>
      <c r="B44" s="52"/>
      <c r="C44" s="53"/>
      <c r="D44" s="54"/>
      <c r="E44" s="120" t="s">
        <v>14</v>
      </c>
      <c r="F44" s="121"/>
      <c r="G44" s="75" t="e">
        <f>Calculations!B21</f>
        <v>#DIV/0!</v>
      </c>
      <c r="H44" s="74">
        <f>IFERROR(D29*12,0)</f>
        <v>0</v>
      </c>
    </row>
    <row r="45" spans="1:8" s="31" customFormat="1" ht="15.45" customHeight="1" x14ac:dyDescent="0.25">
      <c r="A45" s="46"/>
      <c r="B45" s="41"/>
      <c r="C45" s="48"/>
      <c r="D45" s="49"/>
      <c r="E45" s="85" t="s">
        <v>25</v>
      </c>
      <c r="F45" s="86"/>
      <c r="G45" s="75" t="e">
        <f>Calculations!B22</f>
        <v>#DIV/0!</v>
      </c>
      <c r="H45" s="74">
        <f>IFERROR(Calculations!G19,0)</f>
        <v>0</v>
      </c>
    </row>
    <row r="46" spans="1:8" ht="16.2" customHeight="1" x14ac:dyDescent="0.3">
      <c r="A46" s="46"/>
      <c r="B46" s="41"/>
      <c r="C46" s="48"/>
      <c r="D46" s="49"/>
      <c r="E46" s="85" t="s">
        <v>36</v>
      </c>
      <c r="F46" s="87"/>
      <c r="G46" s="76" t="e">
        <f>Calculations!B23</f>
        <v>#DIV/0!</v>
      </c>
      <c r="H46" s="74">
        <f>SUM(D32*D31)</f>
        <v>0</v>
      </c>
    </row>
    <row r="47" spans="1:8" ht="15" customHeight="1" x14ac:dyDescent="0.25">
      <c r="A47" s="46"/>
      <c r="B47" s="41"/>
      <c r="C47" s="48"/>
      <c r="D47" s="49"/>
      <c r="E47" s="85" t="s">
        <v>15</v>
      </c>
      <c r="F47" s="87"/>
      <c r="G47" s="75" t="e">
        <f>Calculations!B24</f>
        <v>#DIV/0!</v>
      </c>
      <c r="H47" s="55"/>
    </row>
    <row r="48" spans="1:8" ht="15.45" customHeight="1" thickBot="1" x14ac:dyDescent="0.3">
      <c r="A48" s="56"/>
      <c r="B48" s="57"/>
      <c r="C48" s="58"/>
      <c r="D48" s="59"/>
      <c r="E48" s="108" t="s">
        <v>41</v>
      </c>
      <c r="F48" s="109"/>
      <c r="G48" s="77" t="e">
        <f>Calculations!B26</f>
        <v>#DIV/0!</v>
      </c>
      <c r="H48" s="78" t="str">
        <f>IFERROR(G48,"")</f>
        <v/>
      </c>
    </row>
    <row r="49" spans="1:8" ht="15.45" customHeight="1" x14ac:dyDescent="0.25">
      <c r="A49" s="99"/>
      <c r="B49" s="99"/>
      <c r="C49" s="99"/>
      <c r="D49" s="99"/>
      <c r="E49" s="99"/>
      <c r="F49" s="99"/>
      <c r="G49" s="99"/>
      <c r="H49" s="99"/>
    </row>
    <row r="50" spans="1:8" x14ac:dyDescent="0.25">
      <c r="A50" s="99"/>
      <c r="B50" s="99"/>
      <c r="C50" s="99"/>
      <c r="D50" s="99"/>
      <c r="E50" s="99"/>
      <c r="F50" s="99"/>
      <c r="G50" s="99"/>
      <c r="H50" s="99"/>
    </row>
    <row r="51" spans="1:8" x14ac:dyDescent="0.25">
      <c r="A51" s="100"/>
      <c r="B51" s="100"/>
      <c r="C51" s="101"/>
      <c r="D51" s="102"/>
      <c r="E51" s="100"/>
      <c r="F51" s="100"/>
      <c r="G51" s="100"/>
      <c r="H51" s="100"/>
    </row>
    <row r="52" spans="1:8" x14ac:dyDescent="0.25">
      <c r="A52" s="100"/>
      <c r="B52" s="100"/>
      <c r="C52" s="101"/>
      <c r="D52" s="102"/>
      <c r="E52" s="100"/>
      <c r="F52" s="100"/>
      <c r="G52" s="100"/>
      <c r="H52" s="100"/>
    </row>
    <row r="53" spans="1:8" x14ac:dyDescent="0.25">
      <c r="A53" s="100"/>
      <c r="B53" s="100"/>
      <c r="C53" s="101"/>
      <c r="D53" s="102"/>
      <c r="E53" s="100"/>
      <c r="F53" s="100"/>
      <c r="G53" s="100"/>
      <c r="H53" s="100"/>
    </row>
  </sheetData>
  <sheetProtection algorithmName="SHA-512" hashValue="W+dZnNx+XaMux48rgsKSoq9a2U3QHdq/2vchiMtNSSZKyrYqXQ8LWaAUeSv8u7e7lxUt7UFYOBRG4DOWn3FfEA==" saltValue="mGU8mdjTNydnhMsrnc+KXQ==" spinCount="100000" sheet="1" objects="1" scenarios="1"/>
  <protectedRanges>
    <protectedRange algorithmName="SHA-512" hashValue="TyMoycY6xDrFRQbxGpSqcxt3whzdDACd9qVzkIxE7FTIEjY3rlFQz4tUN3kE3AgAfn0K+k7m4UuFrpm5UNPTfg==" saltValue="spg8mGZ5MEfAFKIS3lgGjA==" spinCount="100000" sqref="D32:D33 H44 F32:G32 A7 A6:B6 E43:F43 C6:C7 E6:F31 E32:E39 E44:E48 H39 C34 H46:H48 A32:A37 A8:D31" name="Range1_2"/>
    <protectedRange algorithmName="SHA-512" hashValue="TyMoycY6xDrFRQbxGpSqcxt3whzdDACd9qVzkIxE7FTIEjY3rlFQz4tUN3kE3AgAfn0K+k7m4UuFrpm5UNPTfg==" saltValue="spg8mGZ5MEfAFKIS3lgGjA==" spinCount="100000" sqref="C35:C37" name="Range1_2_1"/>
    <protectedRange algorithmName="SHA-512" hashValue="TyMoycY6xDrFRQbxGpSqcxt3whzdDACd9qVzkIxE7FTIEjY3rlFQz4tUN3kE3AgAfn0K+k7m4UuFrpm5UNPTfg==" saltValue="spg8mGZ5MEfAFKIS3lgGjA==" spinCount="100000" sqref="G33:H38" name="Range1_2_2"/>
    <protectedRange algorithmName="SHA-512" hashValue="TyMoycY6xDrFRQbxGpSqcxt3whzdDACd9qVzkIxE7FTIEjY3rlFQz4tUN3kE3AgAfn0K+k7m4UuFrpm5UNPTfg==" saltValue="spg8mGZ5MEfAFKIS3lgGjA==" spinCount="100000" sqref="H45" name="Range1_2_3"/>
  </protectedRanges>
  <customSheetViews>
    <customSheetView guid="{FC1D3ACB-C1AF-4E7D-B8E1-68AFF24E9D80}" scale="79" showPageBreaks="1" showGridLines="0" showRowCol="0" view="pageLayout">
      <selection activeCell="B20" sqref="B20"/>
      <pageMargins left="0.75" right="0.75" top="0.39370078740157499" bottom="0.25" header="0.5" footer="0.25"/>
      <pageSetup scale="90" orientation="portrait" horizontalDpi="4294967295" verticalDpi="4294967295" r:id="rId1"/>
      <headerFooter>
        <oddHeader xml:space="preserve">&amp;R
</oddHeader>
        <oddFooter>&amp;L&amp;"Arial,Regular"&amp;8&amp;G&amp;C&amp;"Arial,Regular"&amp;8&amp;G</oddFooter>
      </headerFooter>
    </customSheetView>
    <customSheetView guid="{9E0A1437-3BC1-47EF-8F04-C601382557B7}" scale="92" showPageBreaks="1" showGridLines="0" showRowCol="0" view="pageLayout">
      <selection activeCell="B10" sqref="B10"/>
    </customSheetView>
  </customSheetViews>
  <mergeCells count="41">
    <mergeCell ref="A28:C28"/>
    <mergeCell ref="A31:C31"/>
    <mergeCell ref="A32:C32"/>
    <mergeCell ref="A19:B19"/>
    <mergeCell ref="E32:H32"/>
    <mergeCell ref="A20:B20"/>
    <mergeCell ref="A29:C29"/>
    <mergeCell ref="A30:D30"/>
    <mergeCell ref="E6:H30"/>
    <mergeCell ref="A6:B6"/>
    <mergeCell ref="A8:C8"/>
    <mergeCell ref="A10:D10"/>
    <mergeCell ref="A21:C21"/>
    <mergeCell ref="A23:C23"/>
    <mergeCell ref="A25:D25"/>
    <mergeCell ref="A22:D22"/>
    <mergeCell ref="A9:D9"/>
    <mergeCell ref="A24:D24"/>
    <mergeCell ref="A26:B26"/>
    <mergeCell ref="A27:B27"/>
    <mergeCell ref="A1:E2"/>
    <mergeCell ref="F1:H4"/>
    <mergeCell ref="A5:E5"/>
    <mergeCell ref="G5:H5"/>
    <mergeCell ref="B3:E3"/>
    <mergeCell ref="B4:E4"/>
    <mergeCell ref="E48:F48"/>
    <mergeCell ref="A35:B35"/>
    <mergeCell ref="E33:F33"/>
    <mergeCell ref="E34:F34"/>
    <mergeCell ref="E35:F35"/>
    <mergeCell ref="E36:F36"/>
    <mergeCell ref="A36:B36"/>
    <mergeCell ref="A37:B37"/>
    <mergeCell ref="E44:F44"/>
    <mergeCell ref="E37:F37"/>
    <mergeCell ref="E38:F38"/>
    <mergeCell ref="E39:F39"/>
    <mergeCell ref="E40:H42"/>
    <mergeCell ref="A34:B34"/>
    <mergeCell ref="E43:H43"/>
  </mergeCells>
  <phoneticPr fontId="20" type="noConversion"/>
  <conditionalFormatting sqref="H48">
    <cfRule type="cellIs" dxfId="16" priority="21" operator="equal">
      <formula>0</formula>
    </cfRule>
    <cfRule type="cellIs" dxfId="15" priority="22" operator="equal">
      <formula>0</formula>
    </cfRule>
    <cfRule type="cellIs" priority="23" operator="equal">
      <formula>0</formula>
    </cfRule>
  </conditionalFormatting>
  <conditionalFormatting sqref="H47">
    <cfRule type="expression" dxfId="14" priority="16">
      <formula>ISBLANK(H47)</formula>
    </cfRule>
  </conditionalFormatting>
  <conditionalFormatting sqref="G5:H5">
    <cfRule type="expression" dxfId="13" priority="15">
      <formula>ISBLANK($G$5)</formula>
    </cfRule>
  </conditionalFormatting>
  <conditionalFormatting sqref="C6">
    <cfRule type="expression" dxfId="12" priority="14">
      <formula>ISBLANK($C$6)</formula>
    </cfRule>
  </conditionalFormatting>
  <conditionalFormatting sqref="H34">
    <cfRule type="expression" dxfId="11" priority="13">
      <formula>ISBLANK($H$34)</formula>
    </cfRule>
  </conditionalFormatting>
  <conditionalFormatting sqref="H35">
    <cfRule type="expression" dxfId="10" priority="12">
      <formula>ISBLANK($H$35)</formula>
    </cfRule>
  </conditionalFormatting>
  <conditionalFormatting sqref="H36">
    <cfRule type="expression" dxfId="9" priority="11">
      <formula>ISBLANK($H$36)</formula>
    </cfRule>
  </conditionalFormatting>
  <conditionalFormatting sqref="H37">
    <cfRule type="expression" dxfId="8" priority="10">
      <formula>ISBLANK($H$37)</formula>
    </cfRule>
  </conditionalFormatting>
  <conditionalFormatting sqref="H38">
    <cfRule type="expression" dxfId="7" priority="9">
      <formula>ISBLANK($H$38)</formula>
    </cfRule>
  </conditionalFormatting>
  <conditionalFormatting sqref="C11">
    <cfRule type="expression" dxfId="6" priority="7">
      <formula>ISBLANK($C$11)</formula>
    </cfRule>
  </conditionalFormatting>
  <conditionalFormatting sqref="C12">
    <cfRule type="expression" dxfId="5" priority="6">
      <formula>ISBLANK($C$12)</formula>
    </cfRule>
  </conditionalFormatting>
  <conditionalFormatting sqref="C13">
    <cfRule type="expression" dxfId="4" priority="5">
      <formula>ISBLANK($C$13)</formula>
    </cfRule>
  </conditionalFormatting>
  <conditionalFormatting sqref="C16">
    <cfRule type="expression" dxfId="3" priority="4">
      <formula>ISBLANK($C$16)</formula>
    </cfRule>
  </conditionalFormatting>
  <conditionalFormatting sqref="C17">
    <cfRule type="expression" dxfId="2" priority="3">
      <formula>ISBLANK($C$17)</formula>
    </cfRule>
  </conditionalFormatting>
  <conditionalFormatting sqref="C19">
    <cfRule type="expression" dxfId="1" priority="2">
      <formula>ISBLANK($C$19)</formula>
    </cfRule>
  </conditionalFormatting>
  <conditionalFormatting sqref="C20">
    <cfRule type="expression" dxfId="0" priority="1">
      <formula>ISBLANK($C$20)</formula>
    </cfRule>
  </conditionalFormatting>
  <pageMargins left="0.75" right="0.75" top="0.39370078740157499" bottom="0.25" header="0.5" footer="0.25"/>
  <pageSetup scale="90" orientation="portrait" horizontalDpi="4294967295" verticalDpi="4294967295" r:id="rId2"/>
  <headerFooter scaleWithDoc="0" alignWithMargins="0">
    <oddHeader xml:space="preserve">&amp;R
</oddHeader>
    <oddFooter>&amp;C&amp;G</oddFooter>
  </headerFooter>
  <drawing r:id="rId3"/>
  <legacyDrawing r:id="rId4"/>
  <legacyDrawingHF r:id="rId5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6"/>
  <sheetViews>
    <sheetView workbookViewId="0">
      <selection activeCell="B21" sqref="B21"/>
    </sheetView>
  </sheetViews>
  <sheetFormatPr defaultColWidth="8.77734375" defaultRowHeight="13.8" x14ac:dyDescent="0.25"/>
  <cols>
    <col min="1" max="1" width="40" style="5" customWidth="1"/>
    <col min="2" max="2" width="18" style="5" customWidth="1"/>
    <col min="3" max="3" width="8.77734375" style="5"/>
    <col min="4" max="4" width="18.44140625" style="14" customWidth="1"/>
    <col min="5" max="5" width="15.44140625" style="5" customWidth="1"/>
    <col min="6" max="6" width="15.33203125" style="5" customWidth="1"/>
    <col min="7" max="7" width="15.44140625" style="5" customWidth="1"/>
    <col min="8" max="8" width="15.77734375" style="5" customWidth="1"/>
    <col min="9" max="16384" width="8.77734375" style="5"/>
  </cols>
  <sheetData>
    <row r="1" spans="1:8" ht="14.55" customHeight="1" x14ac:dyDescent="0.25">
      <c r="A1" s="191" t="s">
        <v>42</v>
      </c>
      <c r="B1" s="192"/>
      <c r="C1" s="1"/>
      <c r="D1" s="197" t="s">
        <v>58</v>
      </c>
      <c r="E1" s="198"/>
      <c r="F1" s="198"/>
      <c r="G1" s="198"/>
      <c r="H1" s="198"/>
    </row>
    <row r="2" spans="1:8" ht="14.55" customHeight="1" x14ac:dyDescent="0.25">
      <c r="A2" s="193"/>
      <c r="B2" s="194"/>
      <c r="C2" s="1"/>
      <c r="D2" s="199"/>
      <c r="E2" s="198"/>
      <c r="F2" s="198"/>
      <c r="G2" s="198"/>
      <c r="H2" s="198"/>
    </row>
    <row r="3" spans="1:8" x14ac:dyDescent="0.25">
      <c r="A3" s="195"/>
      <c r="B3" s="196"/>
      <c r="C3" s="13"/>
    </row>
    <row r="4" spans="1:8" x14ac:dyDescent="0.25">
      <c r="A4" s="2" t="s">
        <v>43</v>
      </c>
      <c r="B4" s="15"/>
      <c r="C4" s="13"/>
      <c r="D4" s="9" t="s">
        <v>52</v>
      </c>
      <c r="E4" s="3" t="s">
        <v>53</v>
      </c>
      <c r="F4" s="4" t="s">
        <v>54</v>
      </c>
      <c r="G4" s="4" t="s">
        <v>55</v>
      </c>
      <c r="H4" s="4" t="s">
        <v>56</v>
      </c>
    </row>
    <row r="5" spans="1:8" x14ac:dyDescent="0.25">
      <c r="A5" s="5" t="s">
        <v>17</v>
      </c>
      <c r="B5" s="16">
        <f>'4-Ways-to-Win'!C34</f>
        <v>0</v>
      </c>
      <c r="C5" s="17"/>
      <c r="D5" s="18">
        <v>0</v>
      </c>
      <c r="E5" s="13"/>
      <c r="H5" s="19">
        <f>B5</f>
        <v>0</v>
      </c>
    </row>
    <row r="6" spans="1:8" x14ac:dyDescent="0.25">
      <c r="A6" s="5" t="s">
        <v>44</v>
      </c>
      <c r="B6" s="11">
        <f>'4-Ways-to-Win'!C35</f>
        <v>0.03</v>
      </c>
      <c r="D6" s="20">
        <v>1</v>
      </c>
      <c r="E6" s="6">
        <f t="shared" ref="E6:E17" si="0">PMT(B$12,B$7*B$8,-B$5)</f>
        <v>0</v>
      </c>
      <c r="F6" s="6">
        <f t="shared" ref="F6:F17" si="1">IPMT(B$12,D6,B$7*B$8,-B$5)</f>
        <v>0</v>
      </c>
      <c r="G6" s="6">
        <f t="shared" ref="G6:G17" si="2">PPMT(B$12,D6,B$7*B$8,-B$5)</f>
        <v>0</v>
      </c>
      <c r="H6" s="21">
        <f t="shared" ref="H6:H17" si="3">H5-G6</f>
        <v>0</v>
      </c>
    </row>
    <row r="7" spans="1:8" x14ac:dyDescent="0.25">
      <c r="A7" s="5" t="s">
        <v>48</v>
      </c>
      <c r="B7" s="5">
        <f>'4-Ways-to-Win'!C36</f>
        <v>25</v>
      </c>
      <c r="D7" s="22">
        <v>2</v>
      </c>
      <c r="E7" s="6">
        <f t="shared" si="0"/>
        <v>0</v>
      </c>
      <c r="F7" s="6">
        <f t="shared" si="1"/>
        <v>0</v>
      </c>
      <c r="G7" s="6">
        <f t="shared" si="2"/>
        <v>0</v>
      </c>
      <c r="H7" s="21">
        <f t="shared" si="3"/>
        <v>0</v>
      </c>
    </row>
    <row r="8" spans="1:8" x14ac:dyDescent="0.25">
      <c r="A8" s="5" t="s">
        <v>45</v>
      </c>
      <c r="B8" s="5">
        <v>12</v>
      </c>
      <c r="D8" s="22">
        <v>3</v>
      </c>
      <c r="E8" s="6">
        <f t="shared" si="0"/>
        <v>0</v>
      </c>
      <c r="F8" s="6">
        <f t="shared" si="1"/>
        <v>0</v>
      </c>
      <c r="G8" s="6">
        <f t="shared" si="2"/>
        <v>0</v>
      </c>
      <c r="H8" s="21">
        <f t="shared" si="3"/>
        <v>0</v>
      </c>
    </row>
    <row r="9" spans="1:8" x14ac:dyDescent="0.25">
      <c r="A9" s="5" t="s">
        <v>49</v>
      </c>
      <c r="B9" s="5">
        <v>2</v>
      </c>
      <c r="D9" s="22">
        <v>4</v>
      </c>
      <c r="E9" s="6">
        <f t="shared" si="0"/>
        <v>0</v>
      </c>
      <c r="F9" s="6">
        <f t="shared" si="1"/>
        <v>0</v>
      </c>
      <c r="G9" s="6">
        <f t="shared" si="2"/>
        <v>0</v>
      </c>
      <c r="H9" s="21">
        <f t="shared" si="3"/>
        <v>0</v>
      </c>
    </row>
    <row r="10" spans="1:8" x14ac:dyDescent="0.25">
      <c r="A10" s="5" t="s">
        <v>51</v>
      </c>
      <c r="D10" s="22">
        <v>5</v>
      </c>
      <c r="E10" s="6">
        <f t="shared" si="0"/>
        <v>0</v>
      </c>
      <c r="F10" s="6">
        <f t="shared" si="1"/>
        <v>0</v>
      </c>
      <c r="G10" s="6">
        <f t="shared" si="2"/>
        <v>0</v>
      </c>
      <c r="H10" s="21">
        <f t="shared" si="3"/>
        <v>0</v>
      </c>
    </row>
    <row r="11" spans="1:8" x14ac:dyDescent="0.25">
      <c r="A11" s="5" t="s">
        <v>46</v>
      </c>
      <c r="B11" s="5">
        <f>SUM(B7*B8)</f>
        <v>300</v>
      </c>
      <c r="D11" s="22">
        <v>6</v>
      </c>
      <c r="E11" s="6">
        <f t="shared" si="0"/>
        <v>0</v>
      </c>
      <c r="F11" s="6">
        <f t="shared" si="1"/>
        <v>0</v>
      </c>
      <c r="G11" s="6">
        <f t="shared" si="2"/>
        <v>0</v>
      </c>
      <c r="H11" s="21">
        <f t="shared" si="3"/>
        <v>0</v>
      </c>
    </row>
    <row r="12" spans="1:8" x14ac:dyDescent="0.25">
      <c r="A12" s="5" t="s">
        <v>50</v>
      </c>
      <c r="B12" s="5">
        <f>(1+B6/B9)^(B9/B8)-1</f>
        <v>2.4845167246487776E-3</v>
      </c>
      <c r="D12" s="22">
        <v>7</v>
      </c>
      <c r="E12" s="6">
        <f t="shared" si="0"/>
        <v>0</v>
      </c>
      <c r="F12" s="6">
        <f t="shared" si="1"/>
        <v>0</v>
      </c>
      <c r="G12" s="6">
        <f t="shared" si="2"/>
        <v>0</v>
      </c>
      <c r="H12" s="21">
        <f t="shared" si="3"/>
        <v>0</v>
      </c>
    </row>
    <row r="13" spans="1:8" x14ac:dyDescent="0.25">
      <c r="B13" s="23"/>
      <c r="D13" s="22">
        <v>8</v>
      </c>
      <c r="E13" s="6">
        <f t="shared" si="0"/>
        <v>0</v>
      </c>
      <c r="F13" s="6">
        <f t="shared" si="1"/>
        <v>0</v>
      </c>
      <c r="G13" s="6">
        <f t="shared" si="2"/>
        <v>0</v>
      </c>
      <c r="H13" s="21">
        <f t="shared" si="3"/>
        <v>0</v>
      </c>
    </row>
    <row r="14" spans="1:8" x14ac:dyDescent="0.25">
      <c r="D14" s="22">
        <v>9</v>
      </c>
      <c r="E14" s="6">
        <f t="shared" si="0"/>
        <v>0</v>
      </c>
      <c r="F14" s="6">
        <f t="shared" si="1"/>
        <v>0</v>
      </c>
      <c r="G14" s="6">
        <f t="shared" si="2"/>
        <v>0</v>
      </c>
      <c r="H14" s="21">
        <f t="shared" si="3"/>
        <v>0</v>
      </c>
    </row>
    <row r="15" spans="1:8" ht="17.399999999999999" x14ac:dyDescent="0.3">
      <c r="A15" s="24" t="s">
        <v>47</v>
      </c>
      <c r="B15" s="25">
        <f>-PMT(B12,B8*B7,B5)</f>
        <v>0</v>
      </c>
      <c r="D15" s="22">
        <v>10</v>
      </c>
      <c r="E15" s="6">
        <f t="shared" si="0"/>
        <v>0</v>
      </c>
      <c r="F15" s="6">
        <f t="shared" si="1"/>
        <v>0</v>
      </c>
      <c r="G15" s="6">
        <f t="shared" si="2"/>
        <v>0</v>
      </c>
      <c r="H15" s="21">
        <f t="shared" si="3"/>
        <v>0</v>
      </c>
    </row>
    <row r="16" spans="1:8" x14ac:dyDescent="0.25">
      <c r="D16" s="22">
        <v>11</v>
      </c>
      <c r="E16" s="6">
        <f t="shared" si="0"/>
        <v>0</v>
      </c>
      <c r="F16" s="6">
        <f t="shared" si="1"/>
        <v>0</v>
      </c>
      <c r="G16" s="6">
        <f t="shared" si="2"/>
        <v>0</v>
      </c>
      <c r="H16" s="21">
        <f t="shared" si="3"/>
        <v>0</v>
      </c>
    </row>
    <row r="17" spans="1:8" x14ac:dyDescent="0.25">
      <c r="B17" s="6"/>
      <c r="D17" s="22">
        <v>12</v>
      </c>
      <c r="E17" s="6">
        <f t="shared" si="0"/>
        <v>0</v>
      </c>
      <c r="F17" s="6">
        <f t="shared" si="1"/>
        <v>0</v>
      </c>
      <c r="G17" s="6">
        <f t="shared" si="2"/>
        <v>0</v>
      </c>
      <c r="H17" s="21">
        <f t="shared" si="3"/>
        <v>0</v>
      </c>
    </row>
    <row r="18" spans="1:8" x14ac:dyDescent="0.25">
      <c r="B18" s="6"/>
    </row>
    <row r="19" spans="1:8" ht="28.2" x14ac:dyDescent="0.3">
      <c r="A19" s="190" t="s">
        <v>59</v>
      </c>
      <c r="B19" s="190"/>
      <c r="D19" s="10" t="s">
        <v>57</v>
      </c>
      <c r="E19" s="7"/>
      <c r="F19" s="8">
        <f>SUM(F6:F17)</f>
        <v>0</v>
      </c>
      <c r="G19" s="8">
        <f>SUM(G6:G17)</f>
        <v>0</v>
      </c>
      <c r="H19" s="7"/>
    </row>
    <row r="21" spans="1:8" x14ac:dyDescent="0.25">
      <c r="A21" s="5" t="s">
        <v>14</v>
      </c>
      <c r="B21" s="26" t="e">
        <f>SUM('4-Ways-to-Win'!H44/'4-Ways-to-Win'!H39)</f>
        <v>#DIV/0!</v>
      </c>
    </row>
    <row r="22" spans="1:8" x14ac:dyDescent="0.25">
      <c r="A22" s="5" t="s">
        <v>25</v>
      </c>
      <c r="B22" s="26" t="e">
        <f>SUM('4-Ways-to-Win'!H45/'4-Ways-to-Win'!H39)</f>
        <v>#DIV/0!</v>
      </c>
    </row>
    <row r="23" spans="1:8" x14ac:dyDescent="0.25">
      <c r="A23" s="5" t="s">
        <v>36</v>
      </c>
      <c r="B23" s="26" t="e">
        <f>SUM('4-Ways-to-Win'!H46/'4-Ways-to-Win'!H39)</f>
        <v>#DIV/0!</v>
      </c>
    </row>
    <row r="24" spans="1:8" x14ac:dyDescent="0.25">
      <c r="A24" s="5" t="s">
        <v>15</v>
      </c>
      <c r="B24" s="26" t="e">
        <f>SUM('4-Ways-to-Win'!H47/'4-Ways-to-Win'!H39)</f>
        <v>#DIV/0!</v>
      </c>
    </row>
    <row r="26" spans="1:8" x14ac:dyDescent="0.25">
      <c r="A26" s="7" t="s">
        <v>41</v>
      </c>
      <c r="B26" s="12" t="e">
        <f>SUM(B21:B24)</f>
        <v>#DIV/0!</v>
      </c>
    </row>
  </sheetData>
  <protectedRanges>
    <protectedRange algorithmName="SHA-512" hashValue="TyMoycY6xDrFRQbxGpSqcxt3whzdDACd9qVzkIxE7FTIEjY3rlFQz4tUN3kE3AgAfn0K+k7m4UuFrpm5UNPTfg==" saltValue="spg8mGZ5MEfAFKIS3lgGjA==" spinCount="100000" sqref="A4" name="Range1_2"/>
  </protectedRanges>
  <customSheetViews>
    <customSheetView guid="{FC1D3ACB-C1AF-4E7D-B8E1-68AFF24E9D80}" state="hidden">
      <selection activeCell="F7" sqref="F7"/>
      <pageMargins left="0.7" right="0.7" top="0.75" bottom="0.75" header="0.3" footer="0.3"/>
    </customSheetView>
    <customSheetView guid="{9E0A1437-3BC1-47EF-8F04-C601382557B7}" state="hidden">
      <selection activeCell="F7" sqref="F7"/>
    </customSheetView>
  </customSheetViews>
  <mergeCells count="4">
    <mergeCell ref="A19:B19"/>
    <mergeCell ref="A1:B2"/>
    <mergeCell ref="A3:B3"/>
    <mergeCell ref="D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4-Ways-to-Win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Kahlon</dc:creator>
  <cp:lastModifiedBy>Kelly Mendonca</cp:lastModifiedBy>
  <cp:lastPrinted>2017-03-17T14:36:48Z</cp:lastPrinted>
  <dcterms:created xsi:type="dcterms:W3CDTF">2015-06-15T16:53:54Z</dcterms:created>
  <dcterms:modified xsi:type="dcterms:W3CDTF">2021-10-28T18:43:42Z</dcterms:modified>
</cp:coreProperties>
</file>